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gaspa.sharepoint.com/sites/intranet/Appalti e Acquisti/AMMINISTRAZIONE TRASPARENTE 2021/Riepilogo gare appalto anno 2021 per Sito e ANAC/Trasparenza/AMGA Legnano SpA/"/>
    </mc:Choice>
  </mc:AlternateContent>
  <xr:revisionPtr revIDLastSave="4" documentId="13_ncr:40009_{BC0C9B29-2B4B-4CB3-A73F-E304C7EEF048}" xr6:coauthVersionLast="47" xr6:coauthVersionMax="47" xr10:uidLastSave="{7E245397-BAB7-44D6-BCAD-0851884C459D}"/>
  <bookViews>
    <workbookView xWindow="-120" yWindow="-120" windowWidth="25440" windowHeight="15390" xr2:uid="{00000000-000D-0000-FFFF-FFFF00000000}"/>
  </bookViews>
  <sheets>
    <sheet name="lotto 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B3" i="1"/>
  <c r="D3" i="1"/>
  <c r="E3" i="1"/>
  <c r="A4" i="1"/>
  <c r="B4" i="1"/>
  <c r="E4" i="1"/>
  <c r="A5" i="1"/>
  <c r="B5" i="1"/>
  <c r="D5" i="1"/>
  <c r="E5" i="1"/>
  <c r="A6" i="1"/>
  <c r="B6" i="1"/>
  <c r="D6" i="1"/>
  <c r="E6" i="1"/>
  <c r="A7" i="1"/>
  <c r="B7" i="1"/>
  <c r="D7" i="1"/>
  <c r="E7" i="1"/>
  <c r="A8" i="1"/>
  <c r="B8" i="1"/>
  <c r="D8" i="1"/>
  <c r="E8" i="1"/>
  <c r="A9" i="1"/>
  <c r="B9" i="1"/>
  <c r="D9" i="1"/>
  <c r="E9" i="1"/>
  <c r="A10" i="1"/>
  <c r="B10" i="1"/>
  <c r="E10" i="1"/>
  <c r="A11" i="1"/>
  <c r="B11" i="1"/>
  <c r="D11" i="1"/>
  <c r="E11" i="1"/>
  <c r="A12" i="1"/>
  <c r="B12" i="1"/>
  <c r="D12" i="1"/>
  <c r="E12" i="1"/>
  <c r="A13" i="1"/>
  <c r="B13" i="1"/>
  <c r="E13" i="1"/>
  <c r="A14" i="1"/>
  <c r="B14" i="1"/>
  <c r="D14" i="1"/>
  <c r="E14" i="1"/>
  <c r="A15" i="1"/>
  <c r="B15" i="1"/>
  <c r="D15" i="1"/>
  <c r="E15" i="1"/>
</calcChain>
</file>

<file path=xl/sharedStrings.xml><?xml version="1.0" encoding="utf-8"?>
<sst xmlns="http://schemas.openxmlformats.org/spreadsheetml/2006/main" count="46" uniqueCount="23">
  <si>
    <t>CIG</t>
  </si>
  <si>
    <t>="GIUSTO AMILCARE S.R.L. - 02135830129. Sintes Società Consortile a.r.l. Consorzio Stabile - 02494110121. LSE SRL - 04064680160. LMG BUILDING SRL - 00580210144. TAGLIABUE S.P.A. - 12210120155. P.G.S. IMPIANTI SRL - 03987940982. I.C.G. COSTRUZIONI EDILI STRADALI FOGNATURE S.R.L. - 04748890151. Delta-ti impianti S.p.A. - 01219870019"</t>
  </si>
  <si>
    <t>PROCEDURA APERTA</t>
  </si>
  <si>
    <t xml:space="preserve">PROCEDURA NEGOZIATA </t>
  </si>
  <si>
    <t>PROCEDURA RISTRETTA</t>
  </si>
  <si>
    <t>ELENCO GARE D'APPALTO AMGA LEGNANO SPA - ANNO 2021</t>
  </si>
  <si>
    <t xml:space="preserve">OGGETTO </t>
  </si>
  <si>
    <t>PROCEDURA DI SCELTA OPERATORE</t>
  </si>
  <si>
    <t>ELENCO OPERATORI</t>
  </si>
  <si>
    <t>AGGIUDICATARIO</t>
  </si>
  <si>
    <t>ESCLUSIONI</t>
  </si>
  <si>
    <t>COMMISSARI DI GARA</t>
  </si>
  <si>
    <t>N.A.</t>
  </si>
  <si>
    <t>Cristiano Fratini - Sandra Prosdocimo - Sara Liscaio</t>
  </si>
  <si>
    <t>IMPRESA GUERINI E C. SRL - 00936150150. GIUSTO AMILCARE S.R.L. - 02135830129. Sintes Società Consortile a.r.l. Consorzio Stabile - 02494110121. LSE SRL - 04064680160. LMG BUILDING SRL - 00580210144. TAGLIABUE S.P.A. - 12210120155. P.G.S. IMPIANTI SRL - 03987940982. I.C.G. COSTRUZIONI EDILI STRADALI FOGNATURE S.R.L. - 04748890151. Delta-ti impianti S.p.A. - 01219870019"</t>
  </si>
  <si>
    <t>ELTE S.R.L. - 05471180967. NEW PROJECT SRL - 09460541213. IMPRESA EDILE ANCONA BENEDETTO - 03370720124. F.G.P. srl - 08306940159. IMPRESA EDILE GEOM. BOSCO S.A.S. DI BOSCO PASQUALE &amp; C. - 02490150790. ATLANTE SOCIETA' CONSORTILE PER AZIONI - 14206491004. PIERPAOLO PALAZZO - 02633550740. SINOPOLI SRL - 12819770152. A.T.S. Costruzioni Generali Srl - 06578441211. TSG Costruzioni Srl - 05955211213. SMACOS SRL - 05761720720. SOLFATARA SOCIETA' COOPERATIVA - 00521600635. GRAN SASSO COSTRUZIONI SRL - 01731880678. CONSORZIO CIRO MENOTTI - 00966060378. PERICO RENATO S.R.L. COSTRUZIONI EDILI - 01630810164"</t>
  </si>
  <si>
    <t>Sandra Prosdocimo - Cristiano Fratini - Grazia Olgiati</t>
  </si>
  <si>
    <t>Fabrizio Dimi - Veronica Paltani - Lorenzo Magnaghi</t>
  </si>
  <si>
    <t>TI-EFFE ATI STIGE -  ECOSFERA ATI SAVIC</t>
  </si>
  <si>
    <t>Paolo Lippi - Simone Serio - Daniele Balzarini</t>
  </si>
  <si>
    <t>Sandra Prosdocimo - Carlo Maurovic - Massimiliano Carcano</t>
  </si>
  <si>
    <t>Sandra Prosdocimo - Michela Moroni - Cristina Peja</t>
  </si>
  <si>
    <t>Consorzio Alpi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</si>
</sst>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16" fillId="33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12" style="1" bestFit="1" customWidth="1"/>
    <col min="2" max="2" width="84.42578125" style="1" customWidth="1"/>
    <col min="3" max="3" width="32.7109375" style="1" bestFit="1" customWidth="1"/>
    <col min="4" max="4" width="46.42578125" style="1" customWidth="1"/>
    <col min="5" max="5" width="23.7109375" style="1" customWidth="1"/>
    <col min="6" max="6" width="18.5703125" style="1" customWidth="1"/>
    <col min="7" max="7" width="29" style="1" customWidth="1"/>
  </cols>
  <sheetData>
    <row r="1" spans="1:7" x14ac:dyDescent="0.25">
      <c r="A1" s="6" t="s">
        <v>5</v>
      </c>
    </row>
    <row r="2" spans="1:7" s="4" customFormat="1" ht="33.75" customHeight="1" x14ac:dyDescent="0.25">
      <c r="A2" s="5" t="s">
        <v>0</v>
      </c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  <c r="G2" s="5" t="s">
        <v>11</v>
      </c>
    </row>
    <row r="3" spans="1:7" s="3" customFormat="1" ht="45" x14ac:dyDescent="0.25">
      <c r="A3" s="2" t="str">
        <f>"896134717D"</f>
        <v>896134717D</v>
      </c>
      <c r="B3" s="2" t="str">
        <f>"SERVIZIO SOSTITUTIVO DI MENSA AZIENDALE MEDIANTE BUONI PASTO ELETTRONICI A FAVORE DELLE SOCIETA’ AMGA LEGNANO S.P.A., AEMME LINEA DISTRIBUZIONE S.R.L., AMGA SPORT S.S.D.A.R.L. E AEMME LINEA AMBIENTE S.R.L."</f>
        <v>SERVIZIO SOSTITUTIVO DI MENSA AZIENDALE MEDIANTE BUONI PASTO ELETTRONICI A FAVORE DELLE SOCIETA’ AMGA LEGNANO S.P.A., AEMME LINEA DISTRIBUZIONE S.R.L., AMGA SPORT S.S.D.A.R.L. E AEMME LINEA AMBIENTE S.R.L.</v>
      </c>
      <c r="C3" s="2" t="s">
        <v>2</v>
      </c>
      <c r="D3" s="2" t="str">
        <f>"Sodexo Benefits &amp; Rewards Services Italia S.r.l. - 05892970152. EDENRED ITALIA SRL - 09429840151"</f>
        <v>Sodexo Benefits &amp; Rewards Services Italia S.r.l. - 05892970152. EDENRED ITALIA SRL - 09429840151</v>
      </c>
      <c r="E3" s="2" t="str">
        <f>"EDENRED ITALIA SRL - 09429840151"</f>
        <v>EDENRED ITALIA SRL - 09429840151</v>
      </c>
      <c r="F3" s="2" t="s">
        <v>12</v>
      </c>
      <c r="G3" s="2" t="s">
        <v>21</v>
      </c>
    </row>
    <row r="4" spans="1:7" s="3" customFormat="1" ht="135" x14ac:dyDescent="0.25">
      <c r="A4" s="2" t="str">
        <f>"8935437BDE"</f>
        <v>8935437BDE</v>
      </c>
      <c r="B4" s="2" t="str">
        <f>"SERVIZIO DI MANUTENZIONE, PRONTO INTERVENTO E REALIZZAZIONE DI NUOVI ALLACCIAMENTI ALLA RETE DEL TELERISCALDAMENTO COMPRENSIVE DI FORNITURA E POSA DI TUBAZIONI, NEI COMUNI DI LEGNANO (MI) E CASTELLANZA (VA)."</f>
        <v>SERVIZIO DI MANUTENZIONE, PRONTO INTERVENTO E REALIZZAZIONE DI NUOVI ALLACCIAMENTI ALLA RETE DEL TELERISCALDAMENTO COMPRENSIVE DI FORNITURA E POSA DI TUBAZIONI, NEI COMUNI DI LEGNANO (MI) E CASTELLANZA (VA).</v>
      </c>
      <c r="C4" s="2" t="s">
        <v>3</v>
      </c>
      <c r="D4" s="2" t="s">
        <v>14</v>
      </c>
      <c r="E4" s="2" t="str">
        <f>"LMG BUILDING SRL - 00580210144"</f>
        <v>LMG BUILDING SRL - 00580210144</v>
      </c>
      <c r="F4" s="2" t="s">
        <v>12</v>
      </c>
      <c r="G4" s="2" t="s">
        <v>12</v>
      </c>
    </row>
    <row r="5" spans="1:7" s="3" customFormat="1" ht="45" x14ac:dyDescent="0.25">
      <c r="A5" s="2" t="str">
        <f>"8906606BC6"</f>
        <v>8906606BC6</v>
      </c>
      <c r="B5" s="2" t="str">
        <f>"SERVIZIO DI GESTIONE E PRESIDIO DEI PARCHEGGI A BARRIERA NEL COMUNE DI LEGNANO (MI)"</f>
        <v>SERVIZIO DI GESTIONE E PRESIDIO DEI PARCHEGGI A BARRIERA NEL COMUNE DI LEGNANO (MI)</v>
      </c>
      <c r="C5" s="2" t="s">
        <v>2</v>
      </c>
      <c r="D5" s="2" t="str">
        <f>"LINE Servizi per la Mobilità Spa - 01927790186. SACAR srl - 03777240718"</f>
        <v>LINE Servizi per la Mobilità Spa - 01927790186. SACAR srl - 03777240718</v>
      </c>
      <c r="E5" s="2" t="str">
        <f>"LINE Servizi per la Mobilità Spa - 01927790186"</f>
        <v>LINE Servizi per la Mobilità Spa - 01927790186</v>
      </c>
      <c r="F5" s="2" t="s">
        <v>12</v>
      </c>
      <c r="G5" s="2" t="s">
        <v>20</v>
      </c>
    </row>
    <row r="6" spans="1:7" s="3" customFormat="1" ht="90" x14ac:dyDescent="0.25">
      <c r="A6" s="2" t="str">
        <f>"8906219C69"</f>
        <v>8906219C69</v>
      </c>
      <c r="B6" s="2" t="str">
        <f>"SERVIZIO DI MANUTENZIONE DEL VERDE DA SVOLGERSI PRESSO IL COMUNE DI LEGNANO.LOTTO 4 – CIMITERI"</f>
        <v>SERVIZIO DI MANUTENZIONE DEL VERDE DA SVOLGERSI PRESSO IL COMUNE DI LEGNANO.LOTTO 4 – CIMITERI</v>
      </c>
      <c r="C6" s="2" t="s">
        <v>2</v>
      </c>
      <c r="D6" s="2" t="str">
        <f>"Vivai Giardini Stefanetti Osvaldo - 00773010137. COLOMBO GIARDINI SRL UNIPERSONALE - 02959360138. RIVA GIARDINI S.P.A. - 02265260139. S.A.V.I.C. AZIENDA AGRICOLA S.R.L. - 02090040540. CS&amp;L CONSORZIO SOCIALE - 02239200963. TI-EFFE SERVICE SRL - 02324540802"</f>
        <v>Vivai Giardini Stefanetti Osvaldo - 00773010137. COLOMBO GIARDINI SRL UNIPERSONALE - 02959360138. RIVA GIARDINI S.P.A. - 02265260139. S.A.V.I.C. AZIENDA AGRICOLA S.R.L. - 02090040540. CS&amp;L CONSORZIO SOCIALE - 02239200963. TI-EFFE SERVICE SRL - 02324540802</v>
      </c>
      <c r="E6" s="2" t="str">
        <f>"COLOMBO GIARDINI SRL UNIPERSONALE - 02959360138"</f>
        <v>COLOMBO GIARDINI SRL UNIPERSONALE - 02959360138</v>
      </c>
      <c r="F6" s="2" t="s">
        <v>18</v>
      </c>
      <c r="G6" s="2" t="s">
        <v>19</v>
      </c>
    </row>
    <row r="7" spans="1:7" s="3" customFormat="1" ht="90" x14ac:dyDescent="0.25">
      <c r="A7" s="2" t="str">
        <f>"89061725A2"</f>
        <v>89061725A2</v>
      </c>
      <c r="B7" s="2" t="str">
        <f>"SERVIZIO DI MANUTENZIONE DEL VERDE DA SVOLGERSI PRESSO IL COMUNE DI LEGNANO.LOTTO 2 – LOTTO OVEST"</f>
        <v>SERVIZIO DI MANUTENZIONE DEL VERDE DA SVOLGERSI PRESSO IL COMUNE DI LEGNANO.LOTTO 2 – LOTTO OVEST</v>
      </c>
      <c r="C7" s="2" t="s">
        <v>2</v>
      </c>
      <c r="D7" s="2" t="str">
        <f>"COLOMBO GIARDINI SRL UNIPERSONALE - 02959360138. CONSORZIO STABILE A.LPI. SCARL - 08187140960. VIVAI BARRETTA S.R.L. - 03581091216. boscoforte srl - 02619850122. S.A.V.I.C. AZIENDA AGRICOLA S.R.L. - 02090040540. CS&amp;L CONSORZIO SOCIALE - 02239200963"</f>
        <v>COLOMBO GIARDINI SRL UNIPERSONALE - 02959360138. CONSORZIO STABILE A.LPI. SCARL - 08187140960. VIVAI BARRETTA S.R.L. - 03581091216. boscoforte srl - 02619850122. S.A.V.I.C. AZIENDA AGRICOLA S.R.L. - 02090040540. CS&amp;L CONSORZIO SOCIALE - 02239200963</v>
      </c>
      <c r="E7" s="2" t="str">
        <f>"VIVAI BARRETTA S.R.L. - 03581091216"</f>
        <v>VIVAI BARRETTA S.R.L. - 03581091216</v>
      </c>
      <c r="F7" s="2" t="s">
        <v>22</v>
      </c>
      <c r="G7" s="2" t="s">
        <v>19</v>
      </c>
    </row>
    <row r="8" spans="1:7" s="3" customFormat="1" ht="90" x14ac:dyDescent="0.25">
      <c r="A8" s="2" t="str">
        <f>"8906157940"</f>
        <v>8906157940</v>
      </c>
      <c r="B8" s="2" t="str">
        <f>"SERVIZIO DI MANUTENZIONE DEL VERDE DA SVOLGERSI PRESSO IL COMUNE DI LEGNANO.LOTTO 1 – LOTTO EST"</f>
        <v>SERVIZIO DI MANUTENZIONE DEL VERDE DA SVOLGERSI PRESSO IL COMUNE DI LEGNANO.LOTTO 1 – LOTTO EST</v>
      </c>
      <c r="C8" s="2" t="s">
        <v>2</v>
      </c>
      <c r="D8" s="2" t="str">
        <f>"COLOMBO GIARDINI SRL UNIPERSONALE - 02959360138. CONSORZIO STABILE A.LPI. SCARL - 08187140960. VIVAI BARRETTA S.R.L. - 03581091216. boscoforte srl - 02619850122. S.A.V.I.C. AZIENDA AGRICOLA S.R.L. - 02090040540. SIMEONI ERMANNO S.R.L. - 03124350129"</f>
        <v>COLOMBO GIARDINI SRL UNIPERSONALE - 02959360138. CONSORZIO STABILE A.LPI. SCARL - 08187140960. VIVAI BARRETTA S.R.L. - 03581091216. boscoforte srl - 02619850122. S.A.V.I.C. AZIENDA AGRICOLA S.R.L. - 02090040540. SIMEONI ERMANNO S.R.L. - 03124350129</v>
      </c>
      <c r="E8" s="2" t="str">
        <f>"CONSORZIO STABILE A.LPI. SCARL - 08187140960"</f>
        <v>CONSORZIO STABILE A.LPI. SCARL - 08187140960</v>
      </c>
      <c r="F8" s="2" t="s">
        <v>12</v>
      </c>
      <c r="G8" s="2" t="s">
        <v>19</v>
      </c>
    </row>
    <row r="9" spans="1:7" s="3" customFormat="1" ht="30" x14ac:dyDescent="0.25">
      <c r="A9" s="2" t="str">
        <f>"8898735C6B"</f>
        <v>8898735C6B</v>
      </c>
      <c r="B9" s="2" t="str">
        <f>"SERVIZIO DI VERIFICHE ISPETTIVE EX DPR 412/93"</f>
        <v>SERVIZIO DI VERIFICHE ISPETTIVE EX DPR 412/93</v>
      </c>
      <c r="C9" s="2" t="s">
        <v>3</v>
      </c>
      <c r="D9" s="2" t="str">
        <f>"Conti Luciano - 11497890159. Massimo Riboni - 03367040965"</f>
        <v>Conti Luciano - 11497890159. Massimo Riboni - 03367040965</v>
      </c>
      <c r="E9" s="2" t="str">
        <f>"Conti Luciano - 11497890159"</f>
        <v>Conti Luciano - 11497890159</v>
      </c>
      <c r="F9" s="2" t="s">
        <v>12</v>
      </c>
      <c r="G9" s="2" t="s">
        <v>17</v>
      </c>
    </row>
    <row r="10" spans="1:7" s="3" customFormat="1" ht="120" x14ac:dyDescent="0.25">
      <c r="A10" s="2" t="str">
        <f>"8793239A5E"</f>
        <v>8793239A5E</v>
      </c>
      <c r="B10" s="2" t="str">
        <f>"Lavori di esecuzione allacciamenti d’utenza ed estensione delle reti di teleriscaldamento con installazione di sottostazioni nel territorio comunale di Legnano (MI)"</f>
        <v>Lavori di esecuzione allacciamenti d’utenza ed estensione delle reti di teleriscaldamento con installazione di sottostazioni nel territorio comunale di Legnano (MI)</v>
      </c>
      <c r="C10" s="2" t="s">
        <v>3</v>
      </c>
      <c r="D10" s="2" t="s">
        <v>1</v>
      </c>
      <c r="E10" s="2" t="str">
        <f>"LMG BUILDING SRL - 00580210144"</f>
        <v>LMG BUILDING SRL - 00580210144</v>
      </c>
      <c r="F10" s="2"/>
      <c r="G10" s="2"/>
    </row>
    <row r="11" spans="1:7" s="3" customFormat="1" ht="90" x14ac:dyDescent="0.25">
      <c r="A11" s="2" t="str">
        <f>"8771525B68"</f>
        <v>8771525B68</v>
      </c>
      <c r="B11" s="2" t="str">
        <f>"SERVIZIO DI MEDICINA DEL LAVORO DELLE SOCIETA' DEL GRUPPO AMGA LEGNANO SPA"</f>
        <v>SERVIZIO DI MEDICINA DEL LAVORO DELLE SOCIETA' DEL GRUPPO AMGA LEGNANO SPA</v>
      </c>
      <c r="C11" s="2" t="s">
        <v>3</v>
      </c>
      <c r="D11" s="2" t="str">
        <f>"ARISTEA LEGNANO SRL UNIPERSONALE - 05079770151. Lifebrain Medical Lombardia srl - 14996171006. Tecnologie Salute e Lavoro Srl - 03341810137. Consorzio per lo sviluppo della medicina occupazionale e ambientale - 03052280967"</f>
        <v>ARISTEA LEGNANO SRL UNIPERSONALE - 05079770151. Lifebrain Medical Lombardia srl - 14996171006. Tecnologie Salute e Lavoro Srl - 03341810137. Consorzio per lo sviluppo della medicina occupazionale e ambientale - 03052280967</v>
      </c>
      <c r="E11" s="2" t="str">
        <f>"ARISTEA LEGNANO SRL UNIPERSONALE - 05079770151"</f>
        <v>ARISTEA LEGNANO SRL UNIPERSONALE - 05079770151</v>
      </c>
      <c r="F11" s="2" t="s">
        <v>12</v>
      </c>
      <c r="G11" s="2" t="s">
        <v>16</v>
      </c>
    </row>
    <row r="12" spans="1:7" s="3" customFormat="1" ht="60" x14ac:dyDescent="0.25">
      <c r="A12" s="2" t="str">
        <f>"86303240AB"</f>
        <v>86303240AB</v>
      </c>
      <c r="B12" s="2" t="str">
        <f>"SERVIZIO DI PULIZIA E SANIFICAZIONE DEGLI IMMOBILI DI PROPRIETA’ O IN GESTIONE ALLE AZIENDE DEL GRUPPO AMGA LEGNANO SPA E PULIZIA DEI PARCHEGGI UBICATI NEL COMUNE DI LEGNANO (MI)."</f>
        <v>SERVIZIO DI PULIZIA E SANIFICAZIONE DEGLI IMMOBILI DI PROPRIETA’ O IN GESTIONE ALLE AZIENDE DEL GRUPPO AMGA LEGNANO SPA E PULIZIA DEI PARCHEGGI UBICATI NEL COMUNE DI LEGNANO (MI).</v>
      </c>
      <c r="C12" s="2" t="s">
        <v>4</v>
      </c>
      <c r="D12" s="2" t="str">
        <f>"SAGAD SRL - 03887591000. S.I.SE.CO. SRL - 03482740135. FABBRO FOOD S.p.A. - 03803800964. IC SERVIZI CONSORZIO STABILE A R.L. - 15267691002. BSF SRL - 01769040856"</f>
        <v>SAGAD SRL - 03887591000. S.I.SE.CO. SRL - 03482740135. FABBRO FOOD S.p.A. - 03803800964. IC SERVIZI CONSORZIO STABILE A R.L. - 15267691002. BSF SRL - 01769040856</v>
      </c>
      <c r="E12" s="2" t="str">
        <f>"BSF SRL - 01769040856"</f>
        <v>BSF SRL - 01769040856</v>
      </c>
      <c r="F12" s="2" t="s">
        <v>12</v>
      </c>
      <c r="G12" s="2" t="s">
        <v>13</v>
      </c>
    </row>
    <row r="13" spans="1:7" s="3" customFormat="1" ht="210" x14ac:dyDescent="0.25">
      <c r="A13" s="2" t="str">
        <f>"8594533100"</f>
        <v>8594533100</v>
      </c>
      <c r="B13" s="2" t="str">
        <f>" Lavori di manutenzione ordinaria edile ed affini in stabili di proprietà ed in gestione alle società del Gruppo AMGA Legnano SpA."</f>
        <v> Lavori di manutenzione ordinaria edile ed affini in stabili di proprietà ed in gestione alle società del Gruppo AMGA Legnano SpA.</v>
      </c>
      <c r="C13" s="2" t="s">
        <v>3</v>
      </c>
      <c r="D13" s="2" t="s">
        <v>15</v>
      </c>
      <c r="E13" s="2" t="str">
        <f>"PIERPAOLO PALAZZO - 02633550740"</f>
        <v>PIERPAOLO PALAZZO - 02633550740</v>
      </c>
      <c r="F13" s="2" t="s">
        <v>12</v>
      </c>
      <c r="G13" s="2" t="s">
        <v>12</v>
      </c>
    </row>
    <row r="14" spans="1:7" s="3" customFormat="1" ht="75" x14ac:dyDescent="0.25">
      <c r="A14" s="2" t="str">
        <f>"8652303A4D"</f>
        <v>8652303A4D</v>
      </c>
      <c r="B14" s="2" t="str">
        <f>"Servizio di manutenzione del verde presso i cimiteri siti nel Comune di Legnano (MI)"</f>
        <v>Servizio di manutenzione del verde presso i cimiteri siti nel Comune di Legnano (MI)</v>
      </c>
      <c r="C14" s="2" t="s">
        <v>3</v>
      </c>
      <c r="D14" s="2" t="str">
        <f>"KOSTPLANT SRL - 06863840960. Vivai Giardini Stefanetti Osvaldo - 00773010137. Colombo Giardini Srl - 02959360138. Eden all'orizzonte di Fornari Roberto - FRNRRT71B17F205X. IL LOTO Società Cooperativa Sociale - 01754040127"</f>
        <v>KOSTPLANT SRL - 06863840960. Vivai Giardini Stefanetti Osvaldo - 00773010137. Colombo Giardini Srl - 02959360138. Eden all'orizzonte di Fornari Roberto - FRNRRT71B17F205X. IL LOTO Società Cooperativa Sociale - 01754040127</v>
      </c>
      <c r="E14" s="2" t="str">
        <f>"Vivai Giardini Stefanetti Osvaldo - 00773010137"</f>
        <v>Vivai Giardini Stefanetti Osvaldo - 00773010137</v>
      </c>
      <c r="F14" s="2" t="s">
        <v>12</v>
      </c>
      <c r="G14" s="2" t="s">
        <v>12</v>
      </c>
    </row>
    <row r="15" spans="1:7" s="3" customFormat="1" ht="75" x14ac:dyDescent="0.25">
      <c r="A15" s="2" t="str">
        <f>"ZDD2FB90DF"</f>
        <v>ZDD2FB90DF</v>
      </c>
      <c r="B15" s="2" t="str">
        <f>"Servizio di potatura e abbattimento alberature presso il Comune di Buscate (MI)"</f>
        <v>Servizio di potatura e abbattimento alberature presso il Comune di Buscate (MI)</v>
      </c>
      <c r="C15" s="2" t="s">
        <v>3</v>
      </c>
      <c r="D15" s="2" t="str">
        <f>"boscoforte srl - 02619850122. SIMEONI ERMANNO S.R.L. - 03124350129. VME SRL - 07935200969. NATURCOOP SOCIETA' COOPERATIVA SOCIALE ONLUS - 01598050126. ARBOREA SERVICE SAS - 09395450969"</f>
        <v>boscoforte srl - 02619850122. SIMEONI ERMANNO S.R.L. - 03124350129. VME SRL - 07935200969. NATURCOOP SOCIETA' COOPERATIVA SOCIALE ONLUS - 01598050126. ARBOREA SERVICE SAS - 09395450969</v>
      </c>
      <c r="E15" s="2" t="str">
        <f>"VME SRL - 07935200969"</f>
        <v>VME SRL - 07935200969</v>
      </c>
      <c r="F15" s="2"/>
      <c r="G15" s="2"/>
    </row>
  </sheetData>
  <pageMargins left="0.31496062992125984" right="0.31496062992125984" top="0.15748031496062992" bottom="0.15748031496062992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1D2164DD36DD419A5C5C5C696A9B2C" ma:contentTypeVersion="16" ma:contentTypeDescription="Creare un nuovo documento." ma:contentTypeScope="" ma:versionID="f7fe5202c5dd7b61d6adb20e282c7ab8">
  <xsd:schema xmlns:xsd="http://www.w3.org/2001/XMLSchema" xmlns:xs="http://www.w3.org/2001/XMLSchema" xmlns:p="http://schemas.microsoft.com/office/2006/metadata/properties" xmlns:ns2="03df4548-8502-49b7-b9f1-1c5928cda989" xmlns:ns3="1ee48c87-bd9a-4c50-9f7e-3b3cd3663691" targetNamespace="http://schemas.microsoft.com/office/2006/metadata/properties" ma:root="true" ma:fieldsID="f89ba94aa670c049585cc97a6139b085" ns2:_="" ns3:_="">
    <xsd:import namespace="03df4548-8502-49b7-b9f1-1c5928cda989"/>
    <xsd:import namespace="1ee48c87-bd9a-4c50-9f7e-3b3cd36636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f4548-8502-49b7-b9f1-1c5928cda9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7ef062d6-dbe1-4148-b2ea-eeaa425f3c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48c87-bd9a-4c50-9f7e-3b3cd36636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8113c94-a586-4d7a-b452-cfc4f77b8582}" ma:internalName="TaxCatchAll" ma:showField="CatchAllData" ma:web="1ee48c87-bd9a-4c50-9f7e-3b3cd36636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df4548-8502-49b7-b9f1-1c5928cda989">
      <Terms xmlns="http://schemas.microsoft.com/office/infopath/2007/PartnerControls"/>
    </lcf76f155ced4ddcb4097134ff3c332f>
    <TaxCatchAll xmlns="1ee48c87-bd9a-4c50-9f7e-3b3cd3663691" xsi:nil="true"/>
  </documentManagement>
</p:properties>
</file>

<file path=customXml/itemProps1.xml><?xml version="1.0" encoding="utf-8"?>
<ds:datastoreItem xmlns:ds="http://schemas.openxmlformats.org/officeDocument/2006/customXml" ds:itemID="{2675E0B2-841C-4DB4-989B-6FD46C6EABB0}"/>
</file>

<file path=customXml/itemProps2.xml><?xml version="1.0" encoding="utf-8"?>
<ds:datastoreItem xmlns:ds="http://schemas.openxmlformats.org/officeDocument/2006/customXml" ds:itemID="{C48F7D0C-0940-4922-BC95-0C97589F89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04D6EE-C63C-40CA-9410-C1373F057F7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Prosdocimo</dc:creator>
  <cp:lastModifiedBy>Sandra Prosdocimo</cp:lastModifiedBy>
  <cp:lastPrinted>2022-05-30T09:41:50Z</cp:lastPrinted>
  <dcterms:created xsi:type="dcterms:W3CDTF">2022-05-30T09:17:49Z</dcterms:created>
  <dcterms:modified xsi:type="dcterms:W3CDTF">2022-05-30T09:41:57Z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0x010100881D2164DD36DD419A5C5C5C696A9B2C</vt:lpwstr>
  </property>
</Properties>
</file>